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13_ncr:1_{FCCFE3A3-AF7E-400B-ABC6-EE93CCD0B62C}" xr6:coauthVersionLast="47" xr6:coauthVersionMax="47" xr10:uidLastSave="{00000000-0000-0000-0000-000000000000}"/>
  <bookViews>
    <workbookView xWindow="-120" yWindow="-120" windowWidth="29040" windowHeight="15840" xr2:uid="{83E476A5-C1DA-458D-BB85-FCCDDBE546D6}"/>
  </bookViews>
  <sheets>
    <sheet name="EAA" sheetId="2" r:id="rId1"/>
    <sheet name="Hoja1" sheetId="1" r:id="rId2"/>
  </sheets>
  <externalReferences>
    <externalReference r:id="rId3"/>
    <externalReference r:id="rId4"/>
  </externalReferences>
  <definedNames>
    <definedName name="_xlnm.Print_Area" localSheetId="0">EAA!$A$1:$IY$53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E29" i="2"/>
  <c r="D29" i="2"/>
  <c r="F28" i="2"/>
  <c r="E28" i="2"/>
  <c r="D28" i="2"/>
  <c r="F27" i="2"/>
  <c r="E27" i="2"/>
  <c r="D27" i="2"/>
  <c r="F26" i="2"/>
  <c r="G26" i="2" s="1"/>
  <c r="H26" i="2" s="1"/>
  <c r="E26" i="2"/>
  <c r="D26" i="2"/>
  <c r="F25" i="2"/>
  <c r="E25" i="2"/>
  <c r="D25" i="2"/>
  <c r="G25" i="2" s="1"/>
  <c r="H25" i="2" s="1"/>
  <c r="F24" i="2"/>
  <c r="E24" i="2"/>
  <c r="D24" i="2"/>
  <c r="G24" i="2" s="1"/>
  <c r="H24" i="2" s="1"/>
  <c r="F23" i="2"/>
  <c r="E23" i="2"/>
  <c r="D23" i="2"/>
  <c r="F22" i="2"/>
  <c r="E22" i="2"/>
  <c r="D22" i="2"/>
  <c r="G22" i="2" s="1"/>
  <c r="H22" i="2" s="1"/>
  <c r="F21" i="2"/>
  <c r="E21" i="2"/>
  <c r="D21" i="2"/>
  <c r="F18" i="2"/>
  <c r="E18" i="2"/>
  <c r="D18" i="2"/>
  <c r="G18" i="2" s="1"/>
  <c r="H18" i="2" s="1"/>
  <c r="F17" i="2"/>
  <c r="E17" i="2"/>
  <c r="D17" i="2"/>
  <c r="G17" i="2" s="1"/>
  <c r="H17" i="2" s="1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G12" i="2" s="1"/>
  <c r="H12" i="2" s="1"/>
  <c r="E5" i="2"/>
  <c r="E3" i="2"/>
  <c r="F20" i="2" l="1"/>
  <c r="G20" i="2" s="1"/>
  <c r="H20" i="2" s="1"/>
  <c r="G13" i="2"/>
  <c r="H13" i="2" s="1"/>
  <c r="E11" i="2"/>
  <c r="G21" i="2"/>
  <c r="H21" i="2" s="1"/>
  <c r="E20" i="2"/>
  <c r="G14" i="2"/>
  <c r="H14" i="2" s="1"/>
  <c r="G15" i="2"/>
  <c r="H15" i="2" s="1"/>
  <c r="D20" i="2"/>
  <c r="G29" i="2"/>
  <c r="H29" i="2" s="1"/>
  <c r="G16" i="2"/>
  <c r="H16" i="2" s="1"/>
  <c r="G23" i="2"/>
  <c r="H23" i="2" s="1"/>
  <c r="G28" i="2"/>
  <c r="H28" i="2" s="1"/>
  <c r="E10" i="2"/>
  <c r="G27" i="2"/>
  <c r="H27" i="2" s="1"/>
  <c r="D11" i="2"/>
  <c r="F11" i="2"/>
  <c r="F10" i="2" s="1"/>
  <c r="G11" i="2" l="1"/>
  <c r="H11" i="2" s="1"/>
  <c r="D10" i="2"/>
  <c r="G10" i="2" s="1"/>
  <c r="B49" i="2" l="1"/>
  <c r="H10" i="2"/>
</calcChain>
</file>

<file path=xl/sharedStrings.xml><?xml version="1.0" encoding="utf-8"?>
<sst xmlns="http://schemas.openxmlformats.org/spreadsheetml/2006/main" count="32" uniqueCount="32">
  <si>
    <t>Estado Analítico del Activo Consolidado</t>
  </si>
  <si>
    <t>(Cifras en Pesos)</t>
  </si>
  <si>
    <t>Consolidado del Sector Paramunicipal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</si>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</sst>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vertical="top"/>
    </xf>
    <xf numFmtId="0" fontId="3" fillId="0" borderId="0" xfId="1" applyFont="1"/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top"/>
    </xf>
    <xf numFmtId="0" fontId="5" fillId="0" borderId="0" xfId="1" applyFont="1"/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0" xfId="1" applyFont="1" applyFill="1"/>
    <xf numFmtId="0" fontId="7" fillId="3" borderId="0" xfId="1" applyFont="1" applyFill="1" applyAlignment="1">
      <alignment horizontal="center" vertical="center"/>
    </xf>
    <xf numFmtId="0" fontId="6" fillId="3" borderId="5" xfId="1" applyFont="1" applyFill="1" applyBorder="1"/>
    <xf numFmtId="0" fontId="6" fillId="3" borderId="0" xfId="1" applyFont="1" applyFill="1" applyAlignment="1">
      <alignment vertical="center"/>
    </xf>
    <xf numFmtId="0" fontId="6" fillId="3" borderId="5" xfId="1" applyFont="1" applyFill="1" applyBorder="1" applyAlignment="1">
      <alignment vertical="center"/>
    </xf>
    <xf numFmtId="0" fontId="3" fillId="3" borderId="7" xfId="1" applyFont="1" applyFill="1" applyBorder="1" applyAlignment="1">
      <alignment horizontal="left" vertical="top"/>
    </xf>
    <xf numFmtId="0" fontId="3" fillId="3" borderId="8" xfId="1" applyFont="1" applyFill="1" applyBorder="1" applyAlignment="1">
      <alignment horizontal="left" vertical="top"/>
    </xf>
    <xf numFmtId="0" fontId="6" fillId="3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164" fontId="8" fillId="4" borderId="14" xfId="1" applyNumberFormat="1" applyFont="1" applyFill="1" applyBorder="1" applyAlignment="1">
      <alignment vertical="center"/>
    </xf>
    <xf numFmtId="164" fontId="8" fillId="2" borderId="14" xfId="1" applyNumberFormat="1" applyFont="1" applyFill="1" applyBorder="1" applyAlignment="1">
      <alignment horizontal="right" vertical="center"/>
    </xf>
    <xf numFmtId="0" fontId="8" fillId="2" borderId="15" xfId="1" applyFont="1" applyFill="1" applyBorder="1" applyAlignment="1">
      <alignment horizontal="left" vertical="center" indent="1"/>
    </xf>
    <xf numFmtId="0" fontId="8" fillId="2" borderId="16" xfId="1" applyFont="1" applyFill="1" applyBorder="1" applyAlignment="1">
      <alignment horizontal="left" vertical="center" indent="1"/>
    </xf>
    <xf numFmtId="164" fontId="8" fillId="4" borderId="17" xfId="1" applyNumberFormat="1" applyFont="1" applyFill="1" applyBorder="1" applyAlignment="1">
      <alignment vertical="center"/>
    </xf>
    <xf numFmtId="164" fontId="8" fillId="2" borderId="17" xfId="1" applyNumberFormat="1" applyFont="1" applyFill="1" applyBorder="1" applyAlignment="1">
      <alignment horizontal="right" vertical="center"/>
    </xf>
    <xf numFmtId="0" fontId="4" fillId="4" borderId="15" xfId="1" applyFont="1" applyFill="1" applyBorder="1" applyAlignment="1">
      <alignment horizontal="left" vertical="center" indent="2"/>
    </xf>
    <xf numFmtId="0" fontId="4" fillId="4" borderId="16" xfId="1" applyFont="1" applyFill="1" applyBorder="1" applyAlignment="1">
      <alignment horizontal="left" vertical="center" indent="2"/>
    </xf>
    <xf numFmtId="164" fontId="4" fillId="4" borderId="17" xfId="1" applyNumberFormat="1" applyFont="1" applyFill="1" applyBorder="1" applyAlignment="1">
      <alignment vertical="center"/>
    </xf>
    <xf numFmtId="164" fontId="4" fillId="4" borderId="17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Alignment="1">
      <alignment horizontal="left" vertical="top"/>
    </xf>
    <xf numFmtId="3" fontId="5" fillId="0" borderId="0" xfId="1" applyNumberFormat="1" applyFont="1"/>
    <xf numFmtId="164" fontId="8" fillId="4" borderId="17" xfId="1" applyNumberFormat="1" applyFont="1" applyFill="1" applyBorder="1" applyAlignment="1">
      <alignment horizontal="right" vertical="center"/>
    </xf>
    <xf numFmtId="0" fontId="4" fillId="4" borderId="18" xfId="1" applyFont="1" applyFill="1" applyBorder="1" applyAlignment="1">
      <alignment horizontal="left" vertical="center" indent="2"/>
    </xf>
    <xf numFmtId="0" fontId="4" fillId="4" borderId="19" xfId="1" applyFont="1" applyFill="1" applyBorder="1" applyAlignment="1">
      <alignment horizontal="left" vertical="center" indent="2"/>
    </xf>
    <xf numFmtId="164" fontId="4" fillId="4" borderId="20" xfId="1" applyNumberFormat="1" applyFont="1" applyFill="1" applyBorder="1" applyAlignment="1">
      <alignment vertical="center"/>
    </xf>
    <xf numFmtId="164" fontId="4" fillId="4" borderId="2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horizontal="left" vertical="top" wrapText="1"/>
    </xf>
    <xf numFmtId="0" fontId="10" fillId="6" borderId="0" xfId="1" applyFont="1" applyFill="1" applyAlignment="1">
      <alignment horizontal="left" vertical="center" wrapText="1"/>
    </xf>
    <xf numFmtId="165" fontId="5" fillId="6" borderId="0" xfId="1" applyNumberFormat="1" applyFont="1" applyFill="1" applyAlignment="1">
      <alignment horizontal="center" vertical="center" wrapText="1"/>
    </xf>
    <xf numFmtId="0" fontId="10" fillId="7" borderId="0" xfId="1" applyFont="1" applyFill="1"/>
    <xf numFmtId="0" fontId="9" fillId="7" borderId="0" xfId="1" applyFont="1" applyFill="1"/>
    <xf numFmtId="0" fontId="9" fillId="0" borderId="0" xfId="1" applyFont="1"/>
    <xf numFmtId="0" fontId="10" fillId="5" borderId="0" xfId="1" applyFont="1" applyFill="1" applyAlignment="1">
      <alignment horizontal="center" vertical="center" wrapText="1"/>
    </xf>
    <xf numFmtId="0" fontId="10" fillId="5" borderId="0" xfId="1" applyFont="1" applyFill="1" applyAlignment="1">
      <alignment horizontal="right" vertical="center" wrapText="1"/>
    </xf>
    <xf numFmtId="0" fontId="3" fillId="7" borderId="0" xfId="1" applyFont="1" applyFill="1"/>
    <xf numFmtId="0" fontId="5" fillId="7" borderId="0" xfId="1" applyFont="1" applyFill="1"/>
    <xf numFmtId="0" fontId="11" fillId="7" borderId="0" xfId="1" applyFont="1" applyFill="1"/>
    <xf numFmtId="164" fontId="5" fillId="7" borderId="0" xfId="1" applyNumberFormat="1" applyFont="1" applyFill="1"/>
    <xf numFmtId="164" fontId="5" fillId="7" borderId="0" xfId="1" applyNumberFormat="1" applyFont="1" applyFill="1" applyProtection="1">
      <protection locked="0"/>
    </xf>
    <xf numFmtId="0" fontId="5" fillId="7" borderId="0" xfId="1" applyFont="1" applyFill="1" applyProtection="1">
      <protection locked="0"/>
    </xf>
    <xf numFmtId="0" fontId="3" fillId="5" borderId="0" xfId="1" applyFont="1" applyFill="1" applyAlignment="1" applyProtection="1">
      <alignment horizontal="center" vertical="top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2" xfId="1" xr:uid="{52B0CB45-E339-4E98-B7AA-25546DDBDD8E}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Estado%20de%20Situacion%20financiera%20Consolidado.xlsx" TargetMode="External"/><Relationship Id="rId1" Type="http://schemas.openxmlformats.org/officeDocument/2006/relationships/externalLinkPath" Target="Estado%20de%20Situacion%20financiera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E6">
            <v>45657</v>
          </cell>
        </row>
      </sheetData>
      <sheetData sheetId="1"/>
      <sheetData sheetId="2"/>
      <sheetData sheetId="3"/>
      <sheetData sheetId="4">
        <row r="5">
          <cell r="G5">
            <v>2218738859</v>
          </cell>
          <cell r="H5">
            <v>2287995234.6699996</v>
          </cell>
        </row>
        <row r="6">
          <cell r="G6">
            <v>772346205.30000007</v>
          </cell>
          <cell r="H6">
            <v>776660296.00000012</v>
          </cell>
        </row>
        <row r="7">
          <cell r="G7">
            <v>21382597.239999998</v>
          </cell>
          <cell r="H7">
            <v>24754688.59</v>
          </cell>
        </row>
        <row r="8">
          <cell r="G8">
            <v>0</v>
          </cell>
          <cell r="H8">
            <v>0</v>
          </cell>
        </row>
        <row r="9">
          <cell r="G9">
            <v>934104.23</v>
          </cell>
          <cell r="H9">
            <v>1016638.23</v>
          </cell>
        </row>
        <row r="10">
          <cell r="G10">
            <v>0</v>
          </cell>
          <cell r="H10">
            <v>0</v>
          </cell>
        </row>
        <row r="11">
          <cell r="G11">
            <v>0</v>
          </cell>
          <cell r="H11">
            <v>0</v>
          </cell>
        </row>
        <row r="13">
          <cell r="G13">
            <v>0</v>
          </cell>
          <cell r="H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86746931.560000002</v>
          </cell>
          <cell r="H15">
            <v>59366131.82</v>
          </cell>
        </row>
        <row r="16">
          <cell r="G16">
            <v>19339344.199999999</v>
          </cell>
          <cell r="H16">
            <v>0</v>
          </cell>
        </row>
        <row r="17">
          <cell r="G17">
            <v>14600</v>
          </cell>
          <cell r="H17">
            <v>0</v>
          </cell>
        </row>
        <row r="18">
          <cell r="G18">
            <v>0</v>
          </cell>
          <cell r="H18">
            <v>34230.42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Hoja1"/>
    </sheetNames>
    <sheetDataSet>
      <sheetData sheetId="0">
        <row r="12">
          <cell r="D12">
            <v>146742000.56</v>
          </cell>
        </row>
        <row r="13">
          <cell r="D13">
            <v>35471942.580000006</v>
          </cell>
        </row>
        <row r="14">
          <cell r="D14">
            <v>6702974.6900000004</v>
          </cell>
        </row>
        <row r="15">
          <cell r="D15">
            <v>0</v>
          </cell>
        </row>
        <row r="16">
          <cell r="D16">
            <v>83172.600000000006</v>
          </cell>
        </row>
        <row r="17">
          <cell r="D17">
            <v>0</v>
          </cell>
        </row>
        <row r="18">
          <cell r="D18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542845245.86000001</v>
          </cell>
        </row>
        <row r="26">
          <cell r="D26">
            <v>85634095.370000005</v>
          </cell>
        </row>
        <row r="27">
          <cell r="D27">
            <v>6230140.1200000001</v>
          </cell>
        </row>
        <row r="28">
          <cell r="D28">
            <v>-60044083.240000002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5">
          <cell r="C35">
            <v>733340910.34000003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802E-26DD-458B-A9C7-E05A5FEC5E9C}">
  <sheetPr codeName="Hoja11">
    <tabColor rgb="FFFF0000"/>
    <pageSetUpPr fitToPage="1"/>
  </sheetPr>
  <dimension ref="A1:IY60"/>
  <sheetViews>
    <sheetView showGridLines="0" showRowColHeaders="0" tabSelected="1" view="pageBreakPreview" zoomScale="60" zoomScaleNormal="66" workbookViewId="0">
      <selection activeCell="E52" sqref="E52"/>
    </sheetView>
  </sheetViews>
  <sheetFormatPr baseColWidth="10" defaultColWidth="0" defaultRowHeight="12.75" customHeight="1" zeroHeight="1" x14ac:dyDescent="0.2"/>
  <cols>
    <col min="1" max="1" width="3.42578125" style="2" customWidth="1"/>
    <col min="2" max="2" width="25.7109375" style="2" customWidth="1"/>
    <col min="3" max="3" width="38.7109375" style="2" customWidth="1"/>
    <col min="4" max="8" width="25.7109375" style="2" customWidth="1"/>
    <col min="9" max="9" width="2.42578125" style="2" customWidth="1"/>
    <col min="10" max="10" width="9.42578125" style="2" hidden="1" customWidth="1"/>
    <col min="11" max="238" width="9.140625" style="2" hidden="1"/>
    <col min="239" max="239" width="1.7109375" style="2" hidden="1" customWidth="1"/>
    <col min="240" max="240" width="3.7109375" style="2" hidden="1" customWidth="1"/>
    <col min="241" max="241" width="17.28515625" style="2" hidden="1" customWidth="1"/>
    <col min="242" max="259" width="16.28515625" style="2" hidden="1" customWidth="1"/>
    <col min="260" max="16384" width="6.5703125" style="2" hidden="1"/>
  </cols>
  <sheetData>
    <row r="1" spans="1:256" ht="11.1" customHeight="1" x14ac:dyDescent="0.2">
      <c r="A1" s="1"/>
      <c r="D1" s="3"/>
      <c r="E1" s="3"/>
      <c r="F1" s="3"/>
      <c r="G1" s="3"/>
      <c r="H1" s="3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4.25" x14ac:dyDescent="0.2">
      <c r="A2" s="1"/>
      <c r="B2" s="52"/>
      <c r="C2" s="6"/>
      <c r="D2" s="6"/>
      <c r="E2" s="6"/>
      <c r="F2" s="6"/>
      <c r="G2" s="6"/>
      <c r="H2" s="7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.75" x14ac:dyDescent="0.2">
      <c r="A3" s="1"/>
      <c r="B3" s="53"/>
      <c r="C3" s="8"/>
      <c r="D3" s="8"/>
      <c r="E3" s="9" t="str">
        <f>CONCATENATE("Ente Consolidador: ",[1]Portada!$C$2)</f>
        <v>Ente Consolidador: MUNICIPIO DE COLÓN, QRO.</v>
      </c>
      <c r="F3" s="8"/>
      <c r="G3" s="8"/>
      <c r="H3" s="10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15.75" x14ac:dyDescent="0.2">
      <c r="A4" s="1"/>
      <c r="B4" s="53"/>
      <c r="C4" s="11"/>
      <c r="D4" s="11"/>
      <c r="E4" s="9" t="s">
        <v>0</v>
      </c>
      <c r="F4" s="11"/>
      <c r="G4" s="11"/>
      <c r="H4" s="12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5.75" x14ac:dyDescent="0.2">
      <c r="A5" s="1"/>
      <c r="B5" s="53"/>
      <c r="C5" s="11"/>
      <c r="D5" s="11"/>
      <c r="E5" s="9" t="str">
        <f>CONCATENATE("Del 1 de enero al ",TEXT([1]Portada!$E$6,"d mmmm aaaa"))</f>
        <v>Del 1 de enero al 31 diciembre 2024</v>
      </c>
      <c r="F5" s="11"/>
      <c r="G5" s="11"/>
      <c r="H5" s="12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x14ac:dyDescent="0.2">
      <c r="A6" s="1"/>
      <c r="B6" s="53"/>
      <c r="C6" s="11"/>
      <c r="D6" s="11"/>
      <c r="E6" s="9" t="s">
        <v>1</v>
      </c>
      <c r="F6" s="11"/>
      <c r="G6" s="11"/>
      <c r="H6" s="12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.75" x14ac:dyDescent="0.2">
      <c r="A7" s="1"/>
      <c r="B7" s="53"/>
      <c r="C7" s="11"/>
      <c r="D7" s="11"/>
      <c r="E7" s="9" t="s">
        <v>2</v>
      </c>
      <c r="F7" s="11"/>
      <c r="G7" s="11"/>
      <c r="H7" s="12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1.1" customHeight="1" x14ac:dyDescent="0.2">
      <c r="A8" s="1"/>
      <c r="B8" s="54"/>
      <c r="C8" s="13"/>
      <c r="D8" s="13"/>
      <c r="E8" s="13"/>
      <c r="F8" s="13"/>
      <c r="G8" s="13"/>
      <c r="H8" s="1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50.1" customHeight="1" x14ac:dyDescent="0.2">
      <c r="A9" s="1"/>
      <c r="B9" s="55" t="s">
        <v>3</v>
      </c>
      <c r="C9" s="56"/>
      <c r="D9" s="15" t="s">
        <v>4</v>
      </c>
      <c r="E9" s="15" t="s">
        <v>5</v>
      </c>
      <c r="F9" s="15" t="s">
        <v>6</v>
      </c>
      <c r="G9" s="15" t="s">
        <v>7</v>
      </c>
      <c r="H9" s="15" t="s">
        <v>8</v>
      </c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.95" customHeight="1" x14ac:dyDescent="0.2">
      <c r="A10" s="1"/>
      <c r="B10" s="16" t="s">
        <v>9</v>
      </c>
      <c r="C10" s="17"/>
      <c r="D10" s="18">
        <f>D11+D20</f>
        <v>763665488.53999996</v>
      </c>
      <c r="E10" s="19">
        <f>E11+E20</f>
        <v>3119502641.5300002</v>
      </c>
      <c r="F10" s="18">
        <f>F11+F20</f>
        <v>3149827219.7299995</v>
      </c>
      <c r="G10" s="18">
        <f>D10+E10-F10</f>
        <v>733340910.34000063</v>
      </c>
      <c r="H10" s="18">
        <f t="shared" ref="H10:H18" si="0">G10-D10</f>
        <v>-30324578.199999332</v>
      </c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.95" customHeight="1" x14ac:dyDescent="0.2">
      <c r="A11" s="1"/>
      <c r="B11" s="20" t="s">
        <v>10</v>
      </c>
      <c r="C11" s="21"/>
      <c r="D11" s="22">
        <f>SUM(D12:D18)</f>
        <v>189000090.43000001</v>
      </c>
      <c r="E11" s="23">
        <f>SUM(E12:E18)</f>
        <v>3013401765.77</v>
      </c>
      <c r="F11" s="22">
        <f>SUM(F12:F18)</f>
        <v>3090426857.4899998</v>
      </c>
      <c r="G11" s="22">
        <f>D11+E11-F11</f>
        <v>111974998.71000004</v>
      </c>
      <c r="H11" s="22">
        <f t="shared" si="0"/>
        <v>-77025091.719999969</v>
      </c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4.25" x14ac:dyDescent="0.2">
      <c r="A12" s="1"/>
      <c r="B12" s="24" t="s">
        <v>11</v>
      </c>
      <c r="C12" s="25"/>
      <c r="D12" s="26">
        <f>[2]ESF!D12</f>
        <v>146742000.56</v>
      </c>
      <c r="E12" s="27">
        <f>+'[1]EAA Capt'!G5</f>
        <v>2218738859</v>
      </c>
      <c r="F12" s="26">
        <f>+'[1]EAA Capt'!H5</f>
        <v>2287995234.6699996</v>
      </c>
      <c r="G12" s="26">
        <f>D12+E12-F12</f>
        <v>77485624.890000343</v>
      </c>
      <c r="H12" s="26">
        <f t="shared" si="0"/>
        <v>-69256375.669999659</v>
      </c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28"/>
      <c r="IH12" s="29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.95" customHeight="1" x14ac:dyDescent="0.2">
      <c r="A13" s="1"/>
      <c r="B13" s="24" t="s">
        <v>12</v>
      </c>
      <c r="C13" s="25"/>
      <c r="D13" s="26">
        <f>[2]ESF!D13</f>
        <v>35471942.580000006</v>
      </c>
      <c r="E13" s="27">
        <f>+'[1]EAA Capt'!G6</f>
        <v>772346205.30000007</v>
      </c>
      <c r="F13" s="26">
        <f>+'[1]EAA Capt'!H6</f>
        <v>776660296.00000012</v>
      </c>
      <c r="G13" s="26">
        <f t="shared" ref="G13:G18" si="1">D13+E13-F13</f>
        <v>31157851.879999995</v>
      </c>
      <c r="H13" s="26">
        <f t="shared" si="0"/>
        <v>-4314090.7000000104</v>
      </c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28"/>
      <c r="IH13" s="29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.95" customHeight="1" x14ac:dyDescent="0.2">
      <c r="A14" s="1"/>
      <c r="B14" s="24" t="s">
        <v>13</v>
      </c>
      <c r="C14" s="25"/>
      <c r="D14" s="26">
        <f>[2]ESF!D14</f>
        <v>6702974.6900000004</v>
      </c>
      <c r="E14" s="27">
        <f>+'[1]EAA Capt'!G7</f>
        <v>21382597.239999998</v>
      </c>
      <c r="F14" s="26">
        <f>+'[1]EAA Capt'!H7</f>
        <v>24754688.59</v>
      </c>
      <c r="G14" s="26">
        <f t="shared" si="1"/>
        <v>3330883.34</v>
      </c>
      <c r="H14" s="26">
        <f t="shared" si="0"/>
        <v>-3372091.3500000006</v>
      </c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28"/>
      <c r="IH14" s="29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.95" customHeight="1" x14ac:dyDescent="0.2">
      <c r="A15" s="1"/>
      <c r="B15" s="24" t="s">
        <v>14</v>
      </c>
      <c r="C15" s="25"/>
      <c r="D15" s="26">
        <f>[2]ESF!D15</f>
        <v>0</v>
      </c>
      <c r="E15" s="27">
        <f>+'[1]EAA Capt'!G8</f>
        <v>0</v>
      </c>
      <c r="F15" s="26">
        <f>+'[1]EAA Capt'!H8</f>
        <v>0</v>
      </c>
      <c r="G15" s="26">
        <f t="shared" si="1"/>
        <v>0</v>
      </c>
      <c r="H15" s="26">
        <f t="shared" si="0"/>
        <v>0</v>
      </c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28"/>
      <c r="IH15" s="29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.95" customHeight="1" x14ac:dyDescent="0.2">
      <c r="A16" s="1"/>
      <c r="B16" s="24" t="s">
        <v>15</v>
      </c>
      <c r="C16" s="25"/>
      <c r="D16" s="26">
        <f>[2]ESF!D16</f>
        <v>83172.600000000006</v>
      </c>
      <c r="E16" s="27">
        <f>+'[1]EAA Capt'!G9</f>
        <v>934104.23</v>
      </c>
      <c r="F16" s="26">
        <f>+'[1]EAA Capt'!H9</f>
        <v>1016638.23</v>
      </c>
      <c r="G16" s="26">
        <f t="shared" si="1"/>
        <v>638.59999999997672</v>
      </c>
      <c r="H16" s="26">
        <f t="shared" si="0"/>
        <v>-82534.000000000029</v>
      </c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28"/>
      <c r="IH16" s="29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9" ht="15.95" customHeight="1" x14ac:dyDescent="0.2">
      <c r="A17" s="1"/>
      <c r="B17" s="24" t="s">
        <v>16</v>
      </c>
      <c r="C17" s="25"/>
      <c r="D17" s="26">
        <f>[2]ESF!D17</f>
        <v>0</v>
      </c>
      <c r="E17" s="27">
        <f>+'[1]EAA Capt'!G10</f>
        <v>0</v>
      </c>
      <c r="F17" s="26">
        <f>+'[1]EAA Capt'!H10</f>
        <v>0</v>
      </c>
      <c r="G17" s="26">
        <f t="shared" si="1"/>
        <v>0</v>
      </c>
      <c r="H17" s="26">
        <f t="shared" si="0"/>
        <v>0</v>
      </c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28"/>
      <c r="IH17" s="29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9" ht="15.95" customHeight="1" x14ac:dyDescent="0.2">
      <c r="A18" s="1"/>
      <c r="B18" s="24" t="s">
        <v>17</v>
      </c>
      <c r="C18" s="25"/>
      <c r="D18" s="26">
        <f>[2]ESF!D18</f>
        <v>0</v>
      </c>
      <c r="E18" s="27">
        <f>+'[1]EAA Capt'!G11</f>
        <v>0</v>
      </c>
      <c r="F18" s="26">
        <f>+'[1]EAA Capt'!H11</f>
        <v>0</v>
      </c>
      <c r="G18" s="26">
        <f t="shared" si="1"/>
        <v>0</v>
      </c>
      <c r="H18" s="26">
        <f t="shared" si="0"/>
        <v>0</v>
      </c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28"/>
      <c r="IH18" s="29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9" ht="15.95" customHeight="1" x14ac:dyDescent="0.2">
      <c r="A19" s="1"/>
      <c r="B19" s="24"/>
      <c r="C19" s="25"/>
      <c r="D19" s="26"/>
      <c r="E19" s="27"/>
      <c r="F19" s="26"/>
      <c r="G19" s="26"/>
      <c r="H19" s="26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28"/>
      <c r="IH19" s="29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9" ht="15.95" customHeight="1" x14ac:dyDescent="0.2">
      <c r="A20" s="1"/>
      <c r="B20" s="20" t="s">
        <v>18</v>
      </c>
      <c r="C20" s="21"/>
      <c r="D20" s="22">
        <f>SUM(D21:D29)</f>
        <v>574665398.11000001</v>
      </c>
      <c r="E20" s="30">
        <f>SUM(E21:E29)</f>
        <v>106100875.76000001</v>
      </c>
      <c r="F20" s="22">
        <f>SUM(F21:F29)</f>
        <v>59400362.240000002</v>
      </c>
      <c r="G20" s="22">
        <f>D20+E20-F20</f>
        <v>621365911.63</v>
      </c>
      <c r="H20" s="22">
        <f t="shared" ref="H20:H29" si="2">G20-D20</f>
        <v>46700513.519999981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29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9" ht="15.95" customHeight="1" x14ac:dyDescent="0.2">
      <c r="A21" s="1"/>
      <c r="B21" s="24" t="s">
        <v>19</v>
      </c>
      <c r="C21" s="25"/>
      <c r="D21" s="26">
        <f>[2]ESF!D23</f>
        <v>0</v>
      </c>
      <c r="E21" s="27">
        <f>+'[1]EAA Capt'!G13</f>
        <v>0</v>
      </c>
      <c r="F21" s="26">
        <f>+'[1]EAA Capt'!H13</f>
        <v>0</v>
      </c>
      <c r="G21" s="26">
        <f t="shared" ref="G21:G29" si="3">D21+E21-F21</f>
        <v>0</v>
      </c>
      <c r="H21" s="26">
        <f t="shared" si="2"/>
        <v>0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28"/>
      <c r="IH21" s="29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9" ht="15.95" customHeight="1" x14ac:dyDescent="0.2">
      <c r="A22" s="1"/>
      <c r="B22" s="24" t="s">
        <v>20</v>
      </c>
      <c r="C22" s="25"/>
      <c r="D22" s="26">
        <f>[2]ESF!D24</f>
        <v>0</v>
      </c>
      <c r="E22" s="27">
        <f>+'[1]EAA Capt'!G14</f>
        <v>0</v>
      </c>
      <c r="F22" s="26">
        <f>+'[1]EAA Capt'!H14</f>
        <v>0</v>
      </c>
      <c r="G22" s="26">
        <f t="shared" si="3"/>
        <v>0</v>
      </c>
      <c r="H22" s="26">
        <f t="shared" si="2"/>
        <v>0</v>
      </c>
      <c r="I22" s="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28"/>
      <c r="IH22" s="29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9" ht="15.95" customHeight="1" x14ac:dyDescent="0.2">
      <c r="A23" s="1"/>
      <c r="B23" s="24" t="s">
        <v>21</v>
      </c>
      <c r="C23" s="25"/>
      <c r="D23" s="26">
        <f>[2]ESF!D25</f>
        <v>542845245.86000001</v>
      </c>
      <c r="E23" s="27">
        <f>+'[1]EAA Capt'!G15</f>
        <v>86746931.560000002</v>
      </c>
      <c r="F23" s="26">
        <f>+'[1]EAA Capt'!H15</f>
        <v>59366131.82</v>
      </c>
      <c r="G23" s="26">
        <f t="shared" si="3"/>
        <v>570226045.60000002</v>
      </c>
      <c r="H23" s="26">
        <f t="shared" si="2"/>
        <v>27380799.74000001</v>
      </c>
      <c r="I23" s="4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28"/>
      <c r="IH23" s="29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9" ht="15.95" customHeight="1" x14ac:dyDescent="0.2">
      <c r="A24" s="1"/>
      <c r="B24" s="24" t="s">
        <v>22</v>
      </c>
      <c r="C24" s="25"/>
      <c r="D24" s="26">
        <f>[2]ESF!D26</f>
        <v>85634095.370000005</v>
      </c>
      <c r="E24" s="27">
        <f>+'[1]EAA Capt'!G16</f>
        <v>19339344.199999999</v>
      </c>
      <c r="F24" s="26">
        <f>+'[1]EAA Capt'!H16</f>
        <v>0</v>
      </c>
      <c r="G24" s="26">
        <f t="shared" si="3"/>
        <v>104973439.57000001</v>
      </c>
      <c r="H24" s="26">
        <f t="shared" si="2"/>
        <v>19339344.200000003</v>
      </c>
      <c r="I24" s="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28"/>
      <c r="IH24" s="29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9" ht="15.95" customHeight="1" x14ac:dyDescent="0.2">
      <c r="A25" s="1"/>
      <c r="B25" s="24" t="s">
        <v>23</v>
      </c>
      <c r="C25" s="25"/>
      <c r="D25" s="26">
        <f>[2]ESF!D27</f>
        <v>6230140.1200000001</v>
      </c>
      <c r="E25" s="27">
        <f>+'[1]EAA Capt'!G17</f>
        <v>14600</v>
      </c>
      <c r="F25" s="26">
        <f>+'[1]EAA Capt'!H17</f>
        <v>0</v>
      </c>
      <c r="G25" s="26">
        <f t="shared" si="3"/>
        <v>6244740.1200000001</v>
      </c>
      <c r="H25" s="26">
        <f t="shared" si="2"/>
        <v>14600</v>
      </c>
      <c r="I25" s="4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28"/>
      <c r="IH25" s="29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9" ht="15.95" customHeight="1" x14ac:dyDescent="0.2">
      <c r="A26" s="1"/>
      <c r="B26" s="24" t="s">
        <v>24</v>
      </c>
      <c r="C26" s="25"/>
      <c r="D26" s="26">
        <f>[2]ESF!D28</f>
        <v>-60044083.240000002</v>
      </c>
      <c r="E26" s="27">
        <f>+'[1]EAA Capt'!G18</f>
        <v>0</v>
      </c>
      <c r="F26" s="26">
        <f>+'[1]EAA Capt'!H18</f>
        <v>34230.42</v>
      </c>
      <c r="G26" s="26">
        <f t="shared" si="3"/>
        <v>-60078313.660000004</v>
      </c>
      <c r="H26" s="26">
        <f t="shared" si="2"/>
        <v>-34230.420000001788</v>
      </c>
      <c r="I26" s="4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28"/>
      <c r="IH26" s="29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9" ht="15.95" customHeight="1" x14ac:dyDescent="0.2">
      <c r="A27" s="1"/>
      <c r="B27" s="24" t="s">
        <v>25</v>
      </c>
      <c r="C27" s="25"/>
      <c r="D27" s="26">
        <f>[2]ESF!D29</f>
        <v>0</v>
      </c>
      <c r="E27" s="27">
        <f>+'[1]EAA Capt'!G19</f>
        <v>0</v>
      </c>
      <c r="F27" s="26">
        <f>+'[1]EAA Capt'!H19</f>
        <v>0</v>
      </c>
      <c r="G27" s="26">
        <f t="shared" si="3"/>
        <v>0</v>
      </c>
      <c r="H27" s="26">
        <f t="shared" si="2"/>
        <v>0</v>
      </c>
      <c r="I27" s="4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28"/>
      <c r="IH27" s="29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9" ht="15.95" customHeight="1" x14ac:dyDescent="0.2">
      <c r="A28" s="1"/>
      <c r="B28" s="24" t="s">
        <v>26</v>
      </c>
      <c r="C28" s="25"/>
      <c r="D28" s="26">
        <f>[2]ESF!D30</f>
        <v>0</v>
      </c>
      <c r="E28" s="27">
        <f>+'[1]EAA Capt'!G20</f>
        <v>0</v>
      </c>
      <c r="F28" s="26">
        <f>+'[1]EAA Capt'!H20</f>
        <v>0</v>
      </c>
      <c r="G28" s="26">
        <f t="shared" si="3"/>
        <v>0</v>
      </c>
      <c r="H28" s="26">
        <f t="shared" si="2"/>
        <v>0</v>
      </c>
      <c r="I28" s="4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28"/>
      <c r="IH28" s="29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9" ht="15.95" customHeight="1" x14ac:dyDescent="0.2">
      <c r="A29" s="1"/>
      <c r="B29" s="31" t="s">
        <v>27</v>
      </c>
      <c r="C29" s="32"/>
      <c r="D29" s="33">
        <f>[2]ESF!D31</f>
        <v>0</v>
      </c>
      <c r="E29" s="34">
        <f>+'[1]EAA Capt'!G21</f>
        <v>0</v>
      </c>
      <c r="F29" s="33">
        <f>+'[1]EAA Capt'!H21</f>
        <v>0</v>
      </c>
      <c r="G29" s="33">
        <f t="shared" si="3"/>
        <v>0</v>
      </c>
      <c r="H29" s="33">
        <f t="shared" si="2"/>
        <v>0</v>
      </c>
      <c r="I29" s="4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28"/>
      <c r="IH29" s="29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9" ht="0.95" customHeight="1" x14ac:dyDescent="0.2">
      <c r="A30" s="1"/>
      <c r="B30" s="35"/>
      <c r="C30" s="35"/>
      <c r="D30" s="35"/>
      <c r="E30" s="35"/>
      <c r="F30" s="35"/>
      <c r="G30" s="35"/>
      <c r="H30" s="35"/>
      <c r="I30" s="4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9" s="42" customFormat="1" ht="14.1" hidden="1" customHeight="1" x14ac:dyDescent="0.2">
      <c r="A31" s="36"/>
      <c r="B31" s="37"/>
      <c r="C31" s="37"/>
      <c r="D31" s="38"/>
      <c r="E31" s="39"/>
      <c r="F31" s="38"/>
      <c r="G31" s="38"/>
      <c r="H31" s="38"/>
      <c r="I31" s="38"/>
      <c r="J31" s="3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1"/>
      <c r="IX31" s="41"/>
      <c r="IY31" s="41"/>
    </row>
    <row r="32" spans="1:259" s="42" customFormat="1" ht="14.1" hidden="1" customHeight="1" x14ac:dyDescent="0.2">
      <c r="A32" s="36"/>
      <c r="B32" s="37"/>
      <c r="C32" s="37"/>
      <c r="D32" s="38"/>
      <c r="E32" s="38"/>
      <c r="F32" s="38"/>
      <c r="G32" s="38"/>
      <c r="H32" s="38"/>
      <c r="I32" s="38"/>
      <c r="J32" s="3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1"/>
      <c r="IX32" s="41"/>
      <c r="IY32" s="41"/>
    </row>
    <row r="33" spans="1:259" s="42" customFormat="1" ht="14.1" hidden="1" customHeight="1" x14ac:dyDescent="0.2">
      <c r="A33" s="36"/>
      <c r="B33" s="37"/>
      <c r="C33" s="37"/>
      <c r="D33" s="38"/>
      <c r="E33" s="38"/>
      <c r="F33" s="38"/>
      <c r="G33" s="38"/>
      <c r="H33" s="38"/>
      <c r="I33" s="38"/>
      <c r="J33" s="3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1"/>
      <c r="IX33" s="41"/>
      <c r="IY33" s="41"/>
    </row>
    <row r="34" spans="1:259" s="42" customFormat="1" ht="14.25" hidden="1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1"/>
      <c r="IX34" s="41"/>
      <c r="IY34" s="41"/>
    </row>
    <row r="35" spans="1:259" s="42" customFormat="1" ht="0.95" hidden="1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1"/>
      <c r="IX35" s="41"/>
      <c r="IY35" s="41"/>
    </row>
    <row r="36" spans="1:259" s="42" customFormat="1" ht="9.9499999999999993" hidden="1" customHeight="1" x14ac:dyDescent="0.2">
      <c r="A36" s="36"/>
      <c r="B36" s="37"/>
      <c r="C36" s="37"/>
      <c r="D36" s="43"/>
      <c r="E36" s="37"/>
      <c r="F36" s="37"/>
      <c r="G36" s="43"/>
      <c r="H36" s="37"/>
      <c r="I36" s="37"/>
      <c r="J36" s="3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1"/>
      <c r="IX36" s="41"/>
      <c r="IY36" s="41"/>
    </row>
    <row r="37" spans="1:259" s="42" customFormat="1" ht="9.9499999999999993" hidden="1" customHeight="1" x14ac:dyDescent="0.2">
      <c r="A37" s="36"/>
      <c r="B37" s="37"/>
      <c r="C37" s="37"/>
      <c r="D37" s="43"/>
      <c r="E37" s="37"/>
      <c r="F37" s="37"/>
      <c r="G37" s="43"/>
      <c r="H37" s="37"/>
      <c r="I37" s="37"/>
      <c r="J37" s="3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1"/>
      <c r="IX37" s="41"/>
      <c r="IY37" s="41"/>
    </row>
    <row r="38" spans="1:259" s="42" customFormat="1" ht="0.95" hidden="1" customHeight="1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1"/>
      <c r="IX38" s="41"/>
      <c r="IY38" s="41"/>
    </row>
    <row r="39" spans="1:259" s="42" customFormat="1" ht="20.100000000000001" hidden="1" customHeight="1" x14ac:dyDescent="0.2">
      <c r="A39" s="36"/>
      <c r="B39" s="37"/>
      <c r="C39" s="37"/>
      <c r="D39" s="38"/>
      <c r="E39" s="37"/>
      <c r="F39" s="37"/>
      <c r="G39" s="37"/>
      <c r="H39" s="44"/>
      <c r="I39" s="38"/>
      <c r="J39" s="3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1"/>
      <c r="IX39" s="41"/>
      <c r="IY39" s="41"/>
    </row>
    <row r="40" spans="1:259" s="42" customFormat="1" ht="20.100000000000001" hidden="1" customHeight="1" x14ac:dyDescent="0.2">
      <c r="A40" s="36"/>
      <c r="B40" s="37"/>
      <c r="C40" s="37"/>
      <c r="D40" s="38"/>
      <c r="E40" s="37"/>
      <c r="F40" s="37"/>
      <c r="G40" s="37"/>
      <c r="H40" s="37"/>
      <c r="I40" s="37"/>
      <c r="J40" s="3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1"/>
      <c r="IX40" s="41"/>
      <c r="IY40" s="41"/>
    </row>
    <row r="41" spans="1:259" s="42" customFormat="1" ht="20.100000000000001" hidden="1" customHeight="1" x14ac:dyDescent="0.2">
      <c r="A41" s="36"/>
      <c r="B41" s="37"/>
      <c r="C41" s="37"/>
      <c r="D41" s="38"/>
      <c r="E41" s="37"/>
      <c r="F41" s="37"/>
      <c r="G41" s="37"/>
      <c r="H41" s="37"/>
      <c r="I41" s="37"/>
      <c r="J41" s="37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1"/>
      <c r="IX41" s="41"/>
      <c r="IY41" s="41"/>
    </row>
    <row r="42" spans="1:259" ht="14.25" hidden="1" x14ac:dyDescent="0.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5"/>
      <c r="IX42" s="45"/>
      <c r="IY42" s="45"/>
    </row>
    <row r="43" spans="1:259" ht="14.25" hidden="1" x14ac:dyDescent="0.2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5"/>
      <c r="IX43" s="45"/>
      <c r="IY43" s="45"/>
    </row>
    <row r="44" spans="1:259" ht="14.25" hidden="1" x14ac:dyDescent="0.2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5"/>
      <c r="IX44" s="45"/>
      <c r="IY44" s="45"/>
    </row>
    <row r="45" spans="1:259" ht="14.25" hidden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5"/>
      <c r="IX45" s="45"/>
      <c r="IY45" s="45"/>
    </row>
    <row r="46" spans="1:259" ht="14.25" hidden="1" x14ac:dyDescent="0.2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5"/>
      <c r="IX46" s="45"/>
      <c r="IY46" s="45"/>
    </row>
    <row r="47" spans="1:259" ht="14.25" hidden="1" x14ac:dyDescent="0.2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5"/>
      <c r="IX47" s="45"/>
      <c r="IY47" s="45"/>
    </row>
    <row r="48" spans="1:259" ht="14.25" hidden="1" x14ac:dyDescent="0.2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5"/>
      <c r="IX48" s="45"/>
      <c r="IY48" s="45"/>
    </row>
    <row r="49" spans="1:259" ht="14.25" x14ac:dyDescent="0.2">
      <c r="A49" s="45"/>
      <c r="B49" s="47" t="str">
        <f>IF(ROUND(G10,2)&lt;&gt;ROUND([2]ESF!C35,2),"No es igual saldo final del Activo en EAA con lo reportado en el Activo del ESF, verifica cada uno de los Rubros del Activo","")</f>
        <v/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5"/>
      <c r="IX49" s="45"/>
      <c r="IY49" s="45"/>
    </row>
    <row r="50" spans="1:259" ht="14.25" x14ac:dyDescent="0.2">
      <c r="A50" s="45"/>
      <c r="B50" s="46"/>
      <c r="C50" s="46"/>
      <c r="D50" s="46"/>
      <c r="E50" s="48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5"/>
      <c r="IX50" s="45"/>
      <c r="IY50" s="45"/>
    </row>
    <row r="51" spans="1:259" ht="39.950000000000003" customHeight="1" x14ac:dyDescent="0.2">
      <c r="A51" s="45"/>
      <c r="B51" s="49"/>
      <c r="C51" s="49"/>
      <c r="D51" s="49"/>
      <c r="E51" s="49"/>
      <c r="F51" s="50"/>
      <c r="G51" s="51"/>
      <c r="H51" s="50"/>
      <c r="I51" s="46"/>
    </row>
    <row r="52" spans="1:259" ht="15" customHeight="1" x14ac:dyDescent="0.2">
      <c r="C52" s="57" t="s">
        <v>28</v>
      </c>
      <c r="D52" s="58"/>
      <c r="F52" s="57" t="s">
        <v>29</v>
      </c>
      <c r="G52" s="58"/>
    </row>
    <row r="53" spans="1:259" ht="15" customHeight="1" x14ac:dyDescent="0.2">
      <c r="C53" s="59" t="s">
        <v>30</v>
      </c>
      <c r="D53" s="60"/>
      <c r="F53" s="59" t="s">
        <v>31</v>
      </c>
      <c r="G53" s="60"/>
    </row>
    <row r="54" spans="1:259" ht="39.950000000000003" customHeight="1" x14ac:dyDescent="0.2"/>
    <row r="57" spans="1:259" ht="39.950000000000003" customHeight="1" x14ac:dyDescent="0.2"/>
    <row r="60" spans="1:259" ht="39.950000000000003" customHeight="1" x14ac:dyDescent="0.2"/>
  </sheetData>
  <sheetProtection algorithmName="SHA-512" hashValue="YbPUYMbhqPb6WhoSVZCc9T4KR2o/YyxRkE9d9t3wPwUPKVr6JIxyBgu6ug2XzujjilNit6072fX373ouyP/iAQ==" saltValue="JF3tbGx7Diox1xJAbtthRw==" spinCount="100000" sheet="1" objects="1" scenarios="1"/>
  <mergeCells count="6">
    <mergeCell ref="B2:B8"/>
    <mergeCell ref="B9:C9"/>
    <mergeCell ref="C52:D52"/>
    <mergeCell ref="F52:G52"/>
    <mergeCell ref="C53:D53"/>
    <mergeCell ref="F53:G53"/>
  </mergeCells>
  <conditionalFormatting sqref="G12:G19 G21:G29">
    <cfRule type="expression" dxfId="0" priority="1" stopIfTrue="1">
      <formula>$G$12="No es igual saldo final del EAA con lo reportado al 30-jun-2015 en el ESF"</formula>
    </cfRule>
  </conditionalFormatting>
  <printOptions horizontalCentered="1" verticalCentered="1"/>
  <pageMargins left="0.27559055118110237" right="0.27559055118110237" top="0.27559055118110237" bottom="0.27559055118110237" header="0.51181102362204722" footer="0.51181102362204722"/>
  <pageSetup scale="6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1821-3225-4FDD-A445-D72DA8A636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EAA</vt:lpstr>
      <vt:lpstr>Hoja1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2025-03-05T17:38:29Z</dcterms:created>
  <dcterms:modified xsi:type="dcterms:W3CDTF">2025-03-05T22:31:35Z</dcterms:modified>
</cp:coreProperties>
</file>